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endan\Documents\BCcampus\Intro to Business Stats\OwnCloud Spreadsheets - Unlocked\"/>
    </mc:Choice>
  </mc:AlternateContent>
  <bookViews>
    <workbookView xWindow="0" yWindow="0" windowWidth="19605" windowHeight="11745"/>
  </bookViews>
  <sheets>
    <sheet name="ANOVA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" l="1"/>
  <c r="C29" i="2"/>
  <c r="D29" i="2"/>
  <c r="E29" i="2"/>
  <c r="G87" i="2"/>
  <c r="G86" i="2"/>
  <c r="F29" i="2"/>
  <c r="G29" i="2"/>
  <c r="H29" i="2"/>
  <c r="I29" i="2"/>
  <c r="J29" i="2"/>
  <c r="K29" i="2"/>
  <c r="C2" i="2"/>
  <c r="D2" i="2"/>
  <c r="E2" i="2"/>
  <c r="G88" i="2"/>
  <c r="C3" i="2"/>
  <c r="D3" i="2"/>
  <c r="E3" i="2"/>
  <c r="F2" i="2"/>
  <c r="H2" i="2"/>
  <c r="J2" i="2"/>
  <c r="D87" i="2"/>
  <c r="D86" i="2"/>
  <c r="E87" i="2"/>
  <c r="E86" i="2"/>
  <c r="F87" i="2"/>
  <c r="F86" i="2"/>
  <c r="H86" i="2"/>
  <c r="I86" i="2"/>
  <c r="J86" i="2"/>
  <c r="K86" i="2"/>
  <c r="L86" i="2"/>
  <c r="D88" i="2"/>
  <c r="E88" i="2"/>
  <c r="F88" i="2"/>
  <c r="H88" i="2"/>
  <c r="I88" i="2"/>
  <c r="J88" i="2"/>
  <c r="K88" i="2"/>
  <c r="L88" i="2"/>
  <c r="B49" i="2"/>
  <c r="B50" i="2"/>
  <c r="B23" i="2"/>
  <c r="C49" i="2"/>
  <c r="C50" i="2"/>
  <c r="C23" i="2"/>
  <c r="D49" i="2"/>
  <c r="D50" i="2"/>
  <c r="D23" i="2"/>
  <c r="E49" i="2"/>
  <c r="E50" i="2"/>
  <c r="E23" i="2"/>
  <c r="G49" i="2"/>
  <c r="G50" i="2"/>
  <c r="G23" i="2"/>
  <c r="H49" i="2"/>
  <c r="H50" i="2"/>
  <c r="H23" i="2"/>
  <c r="I49" i="2"/>
  <c r="I50" i="2"/>
  <c r="I23" i="2"/>
  <c r="J49" i="2"/>
  <c r="J50" i="2"/>
  <c r="J23" i="2"/>
  <c r="K49" i="2"/>
  <c r="K50" i="2"/>
  <c r="K23" i="2"/>
  <c r="F49" i="2"/>
  <c r="F50" i="2"/>
  <c r="F23" i="2"/>
  <c r="C4" i="2"/>
  <c r="D85" i="2"/>
  <c r="E85" i="2"/>
  <c r="F85" i="2"/>
  <c r="G85" i="2"/>
  <c r="H85" i="2"/>
  <c r="I85" i="2"/>
  <c r="J85" i="2"/>
  <c r="K85" i="2"/>
  <c r="L85" i="2"/>
  <c r="H87" i="2"/>
  <c r="I87" i="2"/>
  <c r="J87" i="2"/>
  <c r="K87" i="2"/>
  <c r="L87" i="2"/>
  <c r="D4" i="2"/>
  <c r="G2" i="2"/>
</calcChain>
</file>

<file path=xl/sharedStrings.xml><?xml version="1.0" encoding="utf-8"?>
<sst xmlns="http://schemas.openxmlformats.org/spreadsheetml/2006/main" count="22" uniqueCount="21">
  <si>
    <t>Group Deviation</t>
  </si>
  <si>
    <t>Sum of Squares</t>
  </si>
  <si>
    <t xml:space="preserve">Sample Size </t>
  </si>
  <si>
    <t>Group Mean</t>
  </si>
  <si>
    <t>Means</t>
  </si>
  <si>
    <t>Overall Mean</t>
  </si>
  <si>
    <t>Total</t>
  </si>
  <si>
    <t>Within Groups</t>
  </si>
  <si>
    <t>Between  Groups</t>
  </si>
  <si>
    <t>Decision</t>
  </si>
  <si>
    <t>α</t>
  </si>
  <si>
    <r>
      <rPr>
        <b/>
        <i/>
        <sz val="12"/>
        <color theme="0"/>
        <rFont val="Palatino Linotype"/>
        <family val="1"/>
      </rPr>
      <t>p</t>
    </r>
    <r>
      <rPr>
        <b/>
        <sz val="12"/>
        <color theme="0"/>
        <rFont val="Palatino Linotype"/>
        <family val="1"/>
      </rPr>
      <t>-value</t>
    </r>
  </si>
  <si>
    <t>F-Critical</t>
  </si>
  <si>
    <t>F-Calculated</t>
  </si>
  <si>
    <t>Mean Square</t>
  </si>
  <si>
    <t>Degrees of Freedom</t>
  </si>
  <si>
    <t>Source of Variations</t>
  </si>
  <si>
    <t>Mondays</t>
  </si>
  <si>
    <t>Tuesdays</t>
  </si>
  <si>
    <t>Wednesdays</t>
  </si>
  <si>
    <t>Thursdays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</si>
</sst>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&gt;0.01]0.###;[&gt;0.00001]0.######;0.00E-####"/>
    <numFmt numFmtId="166" formatCode="0.000"/>
  </numFmts>
  <fonts count="13"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Palatino Linotype"/>
      <family val="1"/>
    </font>
    <font>
      <b/>
      <sz val="12"/>
      <name val="Palatino Linotype"/>
      <family val="1"/>
    </font>
    <font>
      <b/>
      <sz val="12"/>
      <color theme="0"/>
      <name val="Palatino Linotype"/>
      <family val="1"/>
    </font>
    <font>
      <b/>
      <sz val="12"/>
      <color theme="1"/>
      <name val="Palatino Linotype"/>
      <family val="1"/>
    </font>
    <font>
      <b/>
      <sz val="10"/>
      <name val="Geneva"/>
    </font>
    <font>
      <b/>
      <i/>
      <sz val="12"/>
      <color theme="0"/>
      <name val="Palatino Linotype"/>
      <family val="1"/>
    </font>
    <font>
      <sz val="12"/>
      <color rgb="FF1F1F1D"/>
      <name val="Times New Roman"/>
      <family val="1"/>
    </font>
    <font>
      <b/>
      <sz val="12"/>
      <color rgb="FF1F1F1D"/>
      <name val="Palatino Linotype"/>
      <family val="1"/>
    </font>
    <font>
      <sz val="10"/>
      <color theme="0"/>
      <name val="Geneva"/>
    </font>
    <font>
      <b/>
      <sz val="12"/>
      <color theme="0"/>
      <name val="Uni"/>
    </font>
    <font>
      <b/>
      <sz val="12"/>
      <color theme="0"/>
      <name val="Unicod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 applyProtection="1"/>
    <xf numFmtId="0" fontId="2" fillId="0" borderId="0" xfId="1" applyFont="1" applyFill="1" applyBorder="1" applyProtection="1"/>
    <xf numFmtId="0" fontId="2" fillId="0" borderId="0" xfId="1" applyFont="1" applyFill="1" applyProtection="1"/>
    <xf numFmtId="0" fontId="2" fillId="0" borderId="0" xfId="1" applyFont="1" applyFill="1" applyAlignment="1" applyProtection="1">
      <alignment wrapText="1"/>
    </xf>
    <xf numFmtId="0" fontId="3" fillId="0" borderId="0" xfId="1" applyFont="1" applyFill="1" applyAlignment="1" applyProtection="1">
      <alignment wrapText="1"/>
    </xf>
    <xf numFmtId="0" fontId="3" fillId="0" borderId="0" xfId="1" applyFont="1" applyFill="1" applyBorder="1" applyAlignment="1" applyProtection="1">
      <alignment vertical="center" wrapText="1"/>
    </xf>
    <xf numFmtId="2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wrapText="1"/>
    </xf>
    <xf numFmtId="2" fontId="5" fillId="3" borderId="0" xfId="1" applyNumberFormat="1" applyFont="1" applyFill="1" applyBorder="1" applyAlignment="1" applyProtection="1">
      <alignment horizontal="center" wrapText="1"/>
    </xf>
    <xf numFmtId="0" fontId="2" fillId="0" borderId="0" xfId="1" applyFont="1" applyAlignment="1" applyProtection="1">
      <alignment horizontal="right"/>
    </xf>
    <xf numFmtId="0" fontId="3" fillId="4" borderId="1" xfId="1" applyFont="1" applyFill="1" applyBorder="1" applyAlignment="1" applyProtection="1">
      <alignment horizontal="center"/>
      <protection locked="0"/>
    </xf>
    <xf numFmtId="0" fontId="4" fillId="5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Protection="1"/>
    <xf numFmtId="2" fontId="3" fillId="2" borderId="0" xfId="1" applyNumberFormat="1" applyFont="1" applyFill="1" applyBorder="1" applyAlignment="1" applyProtection="1">
      <alignment horizontal="center" vertical="center" wrapText="1"/>
    </xf>
    <xf numFmtId="165" fontId="3" fillId="2" borderId="0" xfId="1" applyNumberFormat="1" applyFont="1" applyFill="1" applyBorder="1" applyAlignment="1" applyProtection="1">
      <alignment horizontal="center" vertical="center" wrapText="1"/>
    </xf>
    <xf numFmtId="166" fontId="3" fillId="2" borderId="0" xfId="1" applyNumberFormat="1" applyFont="1" applyFill="1" applyBorder="1" applyAlignment="1" applyProtection="1">
      <alignment horizontal="center" vertical="center" wrapText="1"/>
    </xf>
    <xf numFmtId="165" fontId="5" fillId="2" borderId="0" xfId="1" applyNumberFormat="1" applyFont="1" applyFill="1" applyBorder="1" applyAlignment="1" applyProtection="1">
      <alignment horizontal="center" vertical="center" wrapText="1"/>
    </xf>
    <xf numFmtId="1" fontId="5" fillId="2" borderId="0" xfId="1" applyNumberFormat="1" applyFont="1" applyFill="1" applyBorder="1" applyAlignment="1" applyProtection="1">
      <alignment horizontal="center" vertical="center" wrapText="1"/>
    </xf>
    <xf numFmtId="2" fontId="5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0" borderId="0" xfId="1" applyBorder="1" applyProtection="1"/>
    <xf numFmtId="0" fontId="3" fillId="6" borderId="1" xfId="1" applyFont="1" applyFill="1" applyBorder="1" applyAlignment="1" applyProtection="1">
      <alignment horizontal="center" wrapText="1"/>
    </xf>
    <xf numFmtId="165" fontId="5" fillId="2" borderId="3" xfId="1" applyNumberFormat="1" applyFont="1" applyFill="1" applyBorder="1" applyAlignment="1" applyProtection="1">
      <alignment vertical="center" wrapText="1"/>
    </xf>
    <xf numFmtId="165" fontId="5" fillId="2" borderId="4" xfId="1" applyNumberFormat="1" applyFont="1" applyFill="1" applyBorder="1" applyAlignment="1" applyProtection="1">
      <alignment vertical="center" wrapText="1"/>
    </xf>
    <xf numFmtId="1" fontId="5" fillId="3" borderId="1" xfId="1" applyNumberFormat="1" applyFont="1" applyFill="1" applyBorder="1" applyAlignment="1" applyProtection="1">
      <alignment horizontal="center" vertical="center" wrapText="1"/>
    </xf>
    <xf numFmtId="2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wrapText="1"/>
    </xf>
    <xf numFmtId="2" fontId="3" fillId="8" borderId="6" xfId="1" applyNumberFormat="1" applyFont="1" applyFill="1" applyBorder="1" applyAlignment="1" applyProtection="1">
      <alignment horizontal="center" vertical="center" wrapText="1"/>
    </xf>
    <xf numFmtId="1" fontId="3" fillId="8" borderId="1" xfId="1" applyNumberFormat="1" applyFont="1" applyFill="1" applyBorder="1" applyAlignment="1" applyProtection="1">
      <alignment horizontal="center" vertical="center" wrapText="1"/>
    </xf>
    <xf numFmtId="2" fontId="3" fillId="8" borderId="1" xfId="1" applyNumberFormat="1" applyFont="1" applyFill="1" applyBorder="1" applyAlignment="1" applyProtection="1">
      <alignment horizontal="center" vertical="center" wrapText="1"/>
    </xf>
    <xf numFmtId="0" fontId="3" fillId="8" borderId="1" xfId="1" applyFont="1" applyFill="1" applyBorder="1" applyAlignment="1" applyProtection="1">
      <alignment horizontal="center" wrapText="1"/>
    </xf>
    <xf numFmtId="2" fontId="3" fillId="9" borderId="1" xfId="1" applyNumberFormat="1" applyFont="1" applyFill="1" applyBorder="1" applyAlignment="1" applyProtection="1">
      <alignment horizontal="center" vertical="center" wrapText="1"/>
    </xf>
    <xf numFmtId="1" fontId="3" fillId="9" borderId="1" xfId="1" applyNumberFormat="1" applyFont="1" applyFill="1" applyBorder="1" applyAlignment="1" applyProtection="1">
      <alignment horizontal="center" vertical="center" wrapText="1"/>
    </xf>
    <xf numFmtId="0" fontId="3" fillId="9" borderId="1" xfId="1" applyFont="1" applyFill="1" applyBorder="1" applyAlignment="1" applyProtection="1">
      <alignment horizontal="center" vertical="center" wrapText="1"/>
    </xf>
    <xf numFmtId="0" fontId="4" fillId="5" borderId="8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/>
    </xf>
    <xf numFmtId="2" fontId="4" fillId="2" borderId="0" xfId="1" applyNumberFormat="1" applyFont="1" applyFill="1" applyBorder="1" applyAlignment="1" applyProtection="1">
      <alignment horizontal="center" wrapText="1"/>
    </xf>
    <xf numFmtId="2" fontId="10" fillId="2" borderId="0" xfId="1" applyNumberFormat="1" applyFont="1" applyFill="1" applyAlignment="1" applyProtection="1">
      <alignment horizontal="center"/>
    </xf>
    <xf numFmtId="0" fontId="10" fillId="2" borderId="0" xfId="1" applyFont="1" applyFill="1" applyAlignment="1" applyProtection="1">
      <alignment horizontal="center"/>
    </xf>
    <xf numFmtId="0" fontId="10" fillId="2" borderId="0" xfId="1" applyFont="1" applyFill="1" applyProtection="1"/>
    <xf numFmtId="2" fontId="3" fillId="6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166" fontId="3" fillId="2" borderId="2" xfId="1" applyNumberFormat="1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horizontal="center" vertical="center"/>
      <protection locked="0"/>
    </xf>
    <xf numFmtId="0" fontId="4" fillId="5" borderId="0" xfId="1" applyFont="1" applyFill="1" applyAlignment="1" applyProtection="1">
      <alignment horizontal="center" vertical="center"/>
      <protection locked="0"/>
    </xf>
    <xf numFmtId="0" fontId="6" fillId="4" borderId="1" xfId="1" applyFont="1" applyFill="1" applyBorder="1" applyProtection="1">
      <protection locked="0"/>
    </xf>
    <xf numFmtId="0" fontId="0" fillId="0" borderId="0" xfId="0" applyAlignment="1">
      <alignment vertical="center"/>
    </xf>
    <xf numFmtId="2" fontId="12" fillId="2" borderId="0" xfId="1" applyNumberFormat="1" applyFont="1" applyFill="1" applyBorder="1" applyAlignment="1" applyProtection="1">
      <alignment horizontal="center" vertical="center" wrapText="1"/>
    </xf>
    <xf numFmtId="0" fontId="4" fillId="5" borderId="7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11" fillId="7" borderId="1" xfId="1" applyNumberFormat="1" applyFont="1" applyFill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2" fontId="3" fillId="0" borderId="6" xfId="1" applyNumberFormat="1" applyFont="1" applyFill="1" applyBorder="1" applyAlignment="1" applyProtection="1">
      <alignment horizontal="center" vertical="center" wrapText="1"/>
    </xf>
    <xf numFmtId="2" fontId="3" fillId="0" borderId="5" xfId="1" applyNumberFormat="1" applyFont="1" applyFill="1" applyBorder="1" applyAlignment="1" applyProtection="1">
      <alignment horizontal="center" vertical="center" wrapText="1"/>
    </xf>
    <xf numFmtId="166" fontId="3" fillId="2" borderId="6" xfId="1" applyNumberFormat="1" applyFont="1" applyFill="1" applyBorder="1" applyAlignment="1" applyProtection="1">
      <alignment horizontal="center" vertical="center" wrapText="1"/>
    </xf>
    <xf numFmtId="166" fontId="3" fillId="2" borderId="5" xfId="1" applyNumberFormat="1" applyFont="1" applyFill="1" applyBorder="1" applyAlignment="1" applyProtection="1">
      <alignment horizontal="center" vertical="center" wrapText="1"/>
    </xf>
    <xf numFmtId="166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U88"/>
  <sheetViews>
    <sheetView showGridLines="0" tabSelected="1" topLeftCell="B1" zoomScale="86" zoomScaleNormal="86" zoomScalePageLayoutView="86" workbookViewId="0">
      <selection activeCell="E16" sqref="E16"/>
    </sheetView>
  </sheetViews>
  <sheetFormatPr defaultColWidth="8.7109375" defaultRowHeight="12.75"/>
  <cols>
    <col min="1" max="1" width="6.42578125" style="1" customWidth="1"/>
    <col min="2" max="3" width="13.42578125" style="1" customWidth="1"/>
    <col min="4" max="4" width="16" style="1" customWidth="1"/>
    <col min="5" max="5" width="13" style="1" customWidth="1"/>
    <col min="6" max="6" width="13.7109375" style="1" customWidth="1"/>
    <col min="7" max="7" width="10.28515625" style="1" customWidth="1"/>
    <col min="8" max="8" width="12.28515625" style="1" customWidth="1"/>
    <col min="9" max="9" width="9.42578125" style="1" customWidth="1"/>
    <col min="10" max="10" width="12" style="1" customWidth="1"/>
    <col min="11" max="11" width="15.28515625" style="1" customWidth="1"/>
    <col min="12" max="17" width="8.7109375" style="1"/>
    <col min="18" max="18" width="15.42578125" style="1" customWidth="1"/>
    <col min="19" max="19" width="17.42578125" style="1" customWidth="1"/>
    <col min="20" max="20" width="18" style="1" customWidth="1"/>
    <col min="21" max="21" width="15.85546875" style="1" customWidth="1"/>
    <col min="22" max="16384" width="8.7109375" style="1"/>
  </cols>
  <sheetData>
    <row r="1" spans="2:21" ht="36">
      <c r="B1" s="16" t="s">
        <v>16</v>
      </c>
      <c r="C1" s="16" t="s">
        <v>1</v>
      </c>
      <c r="D1" s="16" t="s">
        <v>15</v>
      </c>
      <c r="E1" s="16" t="s">
        <v>14</v>
      </c>
      <c r="F1" s="16" t="s">
        <v>13</v>
      </c>
      <c r="G1" s="16" t="s">
        <v>12</v>
      </c>
      <c r="H1" s="39" t="s">
        <v>11</v>
      </c>
      <c r="I1" s="39" t="s">
        <v>10</v>
      </c>
      <c r="J1" s="56" t="s">
        <v>9</v>
      </c>
      <c r="K1" s="57"/>
    </row>
    <row r="2" spans="2:21" ht="36">
      <c r="B2" s="38" t="s">
        <v>8</v>
      </c>
      <c r="C2" s="36">
        <f>SUM(C29:K29)</f>
        <v>5151.8022875817096</v>
      </c>
      <c r="D2" s="37">
        <f>COUNT(D86:L86)-1</f>
        <v>3</v>
      </c>
      <c r="E2" s="36">
        <f>C2/D2</f>
        <v>1717.2674291939031</v>
      </c>
      <c r="F2" s="59">
        <f>E2/E3</f>
        <v>3.2426481515668462</v>
      </c>
      <c r="G2" s="60">
        <f>_xlfn.F.INV.RT(I2,D2,D3)</f>
        <v>2.9222771906450378</v>
      </c>
      <c r="H2" s="62">
        <f>FDIST(F2,D2,D3)</f>
        <v>3.573533519950782E-2</v>
      </c>
      <c r="I2" s="64">
        <v>0.05</v>
      </c>
      <c r="J2" s="58" t="str">
        <f>IF(H2&lt;=I2, "Reject Ho and conclude that at least one mean is not equal to others.", "Do not Reject Ho, conclude that means are equal.")</f>
        <v>Reject Ho and conclude that at least one mean is not equal to others.</v>
      </c>
      <c r="K2" s="58"/>
      <c r="M2" s="54"/>
    </row>
    <row r="3" spans="2:21" ht="36">
      <c r="B3" s="35" t="s">
        <v>7</v>
      </c>
      <c r="C3" s="34">
        <f>SUM(D88:L88)</f>
        <v>15887.638888888887</v>
      </c>
      <c r="D3" s="33">
        <f>COUNT(B8:K22)-COUNT(D86:L86)</f>
        <v>30</v>
      </c>
      <c r="E3" s="32">
        <f>C3/D3</f>
        <v>529.58796296296293</v>
      </c>
      <c r="F3" s="60"/>
      <c r="G3" s="61"/>
      <c r="H3" s="63"/>
      <c r="I3" s="65"/>
      <c r="J3" s="58"/>
      <c r="K3" s="58"/>
      <c r="Q3" s="46"/>
    </row>
    <row r="4" spans="2:21" ht="18">
      <c r="B4" s="31" t="s">
        <v>6</v>
      </c>
      <c r="C4" s="30">
        <f>DEVSQ(B8:K22)</f>
        <v>21039.441176470587</v>
      </c>
      <c r="D4" s="29">
        <f>D2+D3</f>
        <v>33</v>
      </c>
      <c r="E4" s="28"/>
      <c r="F4" s="27"/>
      <c r="G4" s="27"/>
      <c r="H4" s="27"/>
      <c r="I4" s="47"/>
      <c r="J4" s="58"/>
      <c r="K4" s="58"/>
      <c r="Q4" s="46"/>
    </row>
    <row r="5" spans="2:21" ht="36">
      <c r="B5" s="26" t="s">
        <v>5</v>
      </c>
      <c r="C5" s="45">
        <f>AVERAGE(B8:K22)</f>
        <v>274.3235294117647</v>
      </c>
      <c r="D5" s="22"/>
      <c r="E5" s="21"/>
      <c r="F5" s="19"/>
      <c r="G5" s="20"/>
      <c r="H5" s="19"/>
      <c r="I5" s="18"/>
      <c r="J5" s="55"/>
      <c r="K5" s="17"/>
      <c r="M5" s="25"/>
      <c r="Q5" s="46"/>
    </row>
    <row r="6" spans="2:21" ht="5.25" customHeight="1">
      <c r="B6" s="24"/>
      <c r="C6" s="23"/>
      <c r="D6" s="22"/>
      <c r="E6" s="21"/>
      <c r="F6" s="19"/>
      <c r="G6" s="20"/>
      <c r="H6" s="19"/>
      <c r="I6" s="18"/>
      <c r="J6" s="7"/>
      <c r="K6" s="17"/>
      <c r="Q6" s="46"/>
    </row>
    <row r="7" spans="2:21" ht="50.25" customHeight="1">
      <c r="B7" s="49" t="s">
        <v>17</v>
      </c>
      <c r="C7" s="49" t="s">
        <v>18</v>
      </c>
      <c r="D7" s="49" t="s">
        <v>19</v>
      </c>
      <c r="E7" s="49" t="s">
        <v>20</v>
      </c>
      <c r="F7" s="50"/>
      <c r="G7" s="50"/>
      <c r="H7" s="50"/>
      <c r="I7" s="50"/>
      <c r="J7" s="51"/>
      <c r="K7" s="52"/>
    </row>
    <row r="8" spans="2:21" ht="18">
      <c r="B8" s="15">
        <v>276</v>
      </c>
      <c r="C8" s="15">
        <v>243</v>
      </c>
      <c r="D8" s="15">
        <v>288</v>
      </c>
      <c r="E8" s="15">
        <v>254</v>
      </c>
      <c r="F8" s="15"/>
      <c r="G8" s="15"/>
      <c r="H8" s="15"/>
      <c r="I8" s="15"/>
      <c r="J8" s="15"/>
      <c r="K8" s="15"/>
    </row>
    <row r="9" spans="2:21" ht="18">
      <c r="B9" s="15">
        <v>323</v>
      </c>
      <c r="C9" s="15">
        <v>279</v>
      </c>
      <c r="D9" s="15">
        <v>292</v>
      </c>
      <c r="E9" s="15">
        <v>279</v>
      </c>
      <c r="F9" s="15"/>
      <c r="G9" s="15"/>
      <c r="H9" s="15"/>
      <c r="I9" s="15"/>
      <c r="J9" s="15"/>
      <c r="K9" s="15"/>
    </row>
    <row r="10" spans="2:21" ht="18">
      <c r="B10" s="15">
        <v>298</v>
      </c>
      <c r="C10" s="15">
        <v>301</v>
      </c>
      <c r="D10" s="15">
        <v>310</v>
      </c>
      <c r="E10" s="15">
        <v>241</v>
      </c>
      <c r="F10" s="15"/>
      <c r="G10" s="15"/>
      <c r="H10" s="15"/>
      <c r="I10" s="15"/>
      <c r="J10" s="15"/>
      <c r="K10" s="15"/>
      <c r="R10" s="48"/>
      <c r="S10" s="48"/>
      <c r="T10" s="48"/>
      <c r="U10" s="48"/>
    </row>
    <row r="11" spans="2:21" ht="18">
      <c r="B11" s="15">
        <v>256</v>
      </c>
      <c r="C11" s="15">
        <v>285</v>
      </c>
      <c r="D11" s="15">
        <v>267</v>
      </c>
      <c r="E11" s="15">
        <v>227</v>
      </c>
      <c r="F11" s="15"/>
      <c r="G11" s="15"/>
      <c r="H11" s="15"/>
      <c r="I11" s="15"/>
      <c r="J11" s="15"/>
      <c r="K11" s="15"/>
      <c r="R11" s="40"/>
      <c r="S11" s="40"/>
      <c r="T11" s="40"/>
      <c r="U11" s="40"/>
    </row>
    <row r="12" spans="2:21" ht="18">
      <c r="B12" s="15">
        <v>277</v>
      </c>
      <c r="C12" s="15">
        <v>274</v>
      </c>
      <c r="D12" s="15">
        <v>243</v>
      </c>
      <c r="E12" s="15">
        <v>278</v>
      </c>
      <c r="F12" s="15"/>
      <c r="G12" s="15"/>
      <c r="H12" s="15"/>
      <c r="I12" s="15"/>
      <c r="J12" s="15"/>
      <c r="K12" s="15"/>
      <c r="R12" s="40"/>
      <c r="S12" s="40"/>
      <c r="T12" s="40"/>
      <c r="U12" s="40"/>
    </row>
    <row r="13" spans="2:21" ht="18">
      <c r="B13" s="15">
        <v>309</v>
      </c>
      <c r="C13" s="15">
        <v>243</v>
      </c>
      <c r="D13" s="15">
        <v>293</v>
      </c>
      <c r="E13" s="15">
        <v>276</v>
      </c>
      <c r="F13" s="15"/>
      <c r="G13" s="15"/>
      <c r="H13" s="15"/>
      <c r="I13" s="15"/>
      <c r="J13" s="15"/>
      <c r="K13" s="15"/>
      <c r="R13" s="40"/>
      <c r="S13" s="40"/>
      <c r="T13" s="40"/>
      <c r="U13" s="40"/>
    </row>
    <row r="14" spans="2:21" ht="18">
      <c r="B14" s="15">
        <v>312</v>
      </c>
      <c r="C14" s="15">
        <v>228</v>
      </c>
      <c r="D14" s="15">
        <v>255</v>
      </c>
      <c r="E14" s="15">
        <v>256</v>
      </c>
      <c r="F14" s="15"/>
      <c r="G14" s="15"/>
      <c r="H14" s="15"/>
      <c r="I14" s="15"/>
      <c r="J14" s="15"/>
      <c r="K14" s="15"/>
      <c r="R14" s="40"/>
      <c r="S14" s="40"/>
      <c r="T14" s="40"/>
      <c r="U14" s="40"/>
    </row>
    <row r="15" spans="2:21" ht="18">
      <c r="B15" s="15">
        <v>265</v>
      </c>
      <c r="C15" s="15">
        <v>298</v>
      </c>
      <c r="D15" s="15">
        <v>273</v>
      </c>
      <c r="E15" s="15">
        <v>262</v>
      </c>
      <c r="F15" s="15"/>
      <c r="G15" s="15"/>
      <c r="H15" s="15"/>
      <c r="I15" s="15"/>
      <c r="J15" s="15"/>
      <c r="K15" s="15"/>
      <c r="R15" s="40"/>
      <c r="S15" s="40"/>
      <c r="T15" s="40"/>
      <c r="U15" s="40"/>
    </row>
    <row r="16" spans="2:21" ht="18">
      <c r="B16" s="15">
        <v>311</v>
      </c>
      <c r="C16" s="15">
        <v>255</v>
      </c>
      <c r="D16" s="15"/>
      <c r="E16" s="15"/>
      <c r="F16" s="15"/>
      <c r="G16" s="15"/>
      <c r="H16" s="15"/>
      <c r="I16" s="15"/>
      <c r="J16" s="15"/>
      <c r="K16" s="15"/>
      <c r="R16" s="40"/>
      <c r="S16" s="40"/>
      <c r="T16" s="40"/>
      <c r="U16" s="40"/>
    </row>
    <row r="17" spans="1:21" ht="18">
      <c r="B17" s="15"/>
      <c r="C17" s="53"/>
      <c r="D17" s="15"/>
      <c r="E17" s="15"/>
      <c r="F17" s="15"/>
      <c r="G17" s="15"/>
      <c r="H17" s="15"/>
      <c r="I17" s="15"/>
      <c r="J17" s="15"/>
      <c r="K17" s="15"/>
      <c r="R17" s="40"/>
      <c r="S17" s="40"/>
      <c r="T17" s="40"/>
      <c r="U17" s="40"/>
    </row>
    <row r="18" spans="1:21" ht="18">
      <c r="B18" s="15"/>
      <c r="C18" s="53"/>
      <c r="D18" s="15"/>
      <c r="E18" s="15"/>
      <c r="F18" s="15"/>
      <c r="G18" s="15"/>
      <c r="H18" s="15"/>
      <c r="I18" s="15"/>
      <c r="J18" s="15"/>
      <c r="K18" s="15"/>
      <c r="R18" s="40"/>
      <c r="S18" s="40"/>
      <c r="T18" s="40"/>
      <c r="U18" s="40"/>
    </row>
    <row r="19" spans="1:21" ht="18">
      <c r="B19" s="15"/>
      <c r="C19" s="15"/>
      <c r="D19" s="15"/>
      <c r="E19" s="15"/>
      <c r="F19" s="15"/>
      <c r="G19" s="15"/>
      <c r="H19" s="15"/>
      <c r="I19" s="15"/>
      <c r="J19" s="15"/>
      <c r="K19" s="15"/>
      <c r="R19" s="40"/>
      <c r="S19" s="40"/>
      <c r="T19" s="40"/>
      <c r="U19" s="40"/>
    </row>
    <row r="20" spans="1:21" ht="18"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21" ht="18"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21" ht="18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21" ht="18">
      <c r="A23" s="14" t="s">
        <v>4</v>
      </c>
      <c r="B23" s="13">
        <f t="shared" ref="B23:K23" si="0">B50</f>
        <v>291.88888888888891</v>
      </c>
      <c r="C23" s="13">
        <f t="shared" si="0"/>
        <v>267.33333333333331</v>
      </c>
      <c r="D23" s="13">
        <f t="shared" si="0"/>
        <v>277.625</v>
      </c>
      <c r="E23" s="13">
        <f t="shared" si="0"/>
        <v>259.125</v>
      </c>
      <c r="F23" s="13" t="str">
        <f t="shared" si="0"/>
        <v xml:space="preserve"> </v>
      </c>
      <c r="G23" s="13" t="str">
        <f t="shared" si="0"/>
        <v xml:space="preserve"> </v>
      </c>
      <c r="H23" s="13" t="str">
        <f t="shared" si="0"/>
        <v xml:space="preserve"> </v>
      </c>
      <c r="I23" s="13" t="str">
        <f t="shared" si="0"/>
        <v xml:space="preserve"> </v>
      </c>
      <c r="J23" s="13" t="str">
        <f t="shared" si="0"/>
        <v xml:space="preserve"> </v>
      </c>
      <c r="K23" s="13" t="str">
        <f t="shared" si="0"/>
        <v xml:space="preserve"> </v>
      </c>
    </row>
    <row r="29" spans="1:21" ht="36">
      <c r="B29" s="8" t="s">
        <v>0</v>
      </c>
      <c r="C29" s="7">
        <f t="shared" ref="C29:K29" si="1">IF(ISNUMBER(B8),D87*(D86-$C5)^2,"")</f>
        <v>2776.8766820453784</v>
      </c>
      <c r="D29" s="7">
        <f t="shared" si="1"/>
        <v>439.7655709342572</v>
      </c>
      <c r="E29" s="7">
        <f t="shared" si="1"/>
        <v>87.197664359862117</v>
      </c>
      <c r="F29" s="7">
        <f t="shared" si="1"/>
        <v>1847.962370242212</v>
      </c>
      <c r="G29" s="7" t="str">
        <f t="shared" si="1"/>
        <v/>
      </c>
      <c r="H29" s="7" t="str">
        <f t="shared" si="1"/>
        <v/>
      </c>
      <c r="I29" s="7" t="str">
        <f t="shared" si="1"/>
        <v/>
      </c>
      <c r="J29" s="7" t="str">
        <f t="shared" si="1"/>
        <v/>
      </c>
      <c r="K29" s="7" t="str">
        <f t="shared" si="1"/>
        <v/>
      </c>
    </row>
    <row r="30" spans="1:21" ht="18">
      <c r="B30" s="3"/>
      <c r="C30" s="3"/>
      <c r="D30" s="6"/>
      <c r="E30" s="6"/>
      <c r="F30" s="6"/>
      <c r="G30" s="6"/>
      <c r="H30" s="6"/>
      <c r="I30" s="6"/>
      <c r="J30" s="6"/>
      <c r="K30" s="6"/>
    </row>
    <row r="31" spans="1:21" ht="18">
      <c r="B31" s="3"/>
      <c r="C31" s="3"/>
      <c r="D31" s="5"/>
      <c r="E31" s="5"/>
      <c r="F31" s="5"/>
      <c r="G31" s="5"/>
      <c r="H31" s="5"/>
      <c r="I31" s="4"/>
      <c r="J31" s="3"/>
      <c r="K31" s="3"/>
    </row>
    <row r="32" spans="1:21" ht="15">
      <c r="B32" s="3"/>
      <c r="C32" s="2"/>
      <c r="D32" s="2"/>
      <c r="E32" s="2"/>
      <c r="F32" s="2"/>
      <c r="G32" s="2"/>
      <c r="H32" s="2"/>
      <c r="I32" s="2"/>
      <c r="J32" s="2"/>
      <c r="K32" s="2"/>
    </row>
    <row r="33" spans="2:11" ht="15">
      <c r="B33" s="3"/>
      <c r="C33" s="2"/>
      <c r="D33" s="2"/>
      <c r="E33" s="2"/>
      <c r="F33" s="2"/>
      <c r="G33" s="2"/>
      <c r="H33" s="2"/>
      <c r="I33" s="2"/>
      <c r="J33" s="2"/>
      <c r="K33" s="2"/>
    </row>
    <row r="34" spans="2:11" ht="15">
      <c r="B34" s="3"/>
      <c r="C34" s="2"/>
      <c r="D34" s="2"/>
      <c r="E34" s="2"/>
      <c r="F34" s="2"/>
      <c r="G34" s="2"/>
      <c r="H34" s="2"/>
      <c r="I34" s="2"/>
      <c r="J34" s="2"/>
      <c r="K34" s="2"/>
    </row>
    <row r="35" spans="2:11" ht="15">
      <c r="B35" s="3"/>
      <c r="C35" s="2"/>
      <c r="D35" s="2"/>
      <c r="E35" s="2"/>
      <c r="F35" s="2"/>
      <c r="G35" s="2"/>
      <c r="H35" s="2"/>
      <c r="I35" s="2"/>
      <c r="J35" s="2"/>
      <c r="K35" s="2"/>
    </row>
    <row r="36" spans="2:11" ht="15">
      <c r="B36" s="3"/>
      <c r="C36" s="2"/>
      <c r="D36" s="2"/>
      <c r="E36" s="2"/>
      <c r="F36" s="2"/>
      <c r="G36" s="2"/>
      <c r="H36" s="2"/>
      <c r="I36" s="2"/>
      <c r="J36" s="2"/>
      <c r="K36" s="2"/>
    </row>
    <row r="37" spans="2:11" ht="15">
      <c r="B37" s="3"/>
      <c r="C37" s="2"/>
      <c r="D37" s="2"/>
      <c r="E37" s="2"/>
      <c r="F37" s="2"/>
      <c r="G37" s="2"/>
      <c r="H37" s="2"/>
      <c r="I37" s="2"/>
      <c r="J37" s="2"/>
      <c r="K37" s="2"/>
    </row>
    <row r="38" spans="2:11" ht="15">
      <c r="B38" s="3"/>
      <c r="C38" s="2"/>
      <c r="D38" s="2"/>
      <c r="E38" s="2"/>
      <c r="F38" s="2"/>
      <c r="G38" s="2"/>
      <c r="H38" s="2"/>
      <c r="I38" s="2"/>
      <c r="J38" s="2"/>
      <c r="K38" s="2"/>
    </row>
    <row r="39" spans="2:11" ht="15">
      <c r="B39" s="3"/>
      <c r="C39" s="2"/>
      <c r="D39" s="2"/>
      <c r="E39" s="2"/>
      <c r="F39" s="2"/>
      <c r="G39" s="2"/>
      <c r="H39" s="2"/>
      <c r="I39" s="2"/>
      <c r="J39" s="2"/>
      <c r="K39" s="2"/>
    </row>
    <row r="49" spans="2:11" ht="18">
      <c r="B49" s="41">
        <f t="shared" ref="B49:K49" si="2">IF(ISERROR(B8:B22), AVERAGE(B8:B22)," ")</f>
        <v>291.88888888888891</v>
      </c>
      <c r="C49" s="41">
        <f t="shared" si="2"/>
        <v>267.33333333333331</v>
      </c>
      <c r="D49" s="41">
        <f t="shared" si="2"/>
        <v>277.625</v>
      </c>
      <c r="E49" s="41">
        <f t="shared" si="2"/>
        <v>259.125</v>
      </c>
      <c r="F49" s="41" t="e">
        <f t="shared" si="2"/>
        <v>#DIV/0!</v>
      </c>
      <c r="G49" s="41" t="e">
        <f t="shared" si="2"/>
        <v>#DIV/0!</v>
      </c>
      <c r="H49" s="41" t="e">
        <f t="shared" si="2"/>
        <v>#DIV/0!</v>
      </c>
      <c r="I49" s="41" t="e">
        <f t="shared" si="2"/>
        <v>#DIV/0!</v>
      </c>
      <c r="J49" s="41" t="e">
        <f t="shared" si="2"/>
        <v>#DIV/0!</v>
      </c>
      <c r="K49" s="41" t="e">
        <f t="shared" si="2"/>
        <v>#DIV/0!</v>
      </c>
    </row>
    <row r="50" spans="2:11">
      <c r="B50" s="42">
        <f t="shared" ref="B50:E50" si="3">IF(ISERROR(B49), " ", B49)</f>
        <v>291.88888888888891</v>
      </c>
      <c r="C50" s="42">
        <f t="shared" si="3"/>
        <v>267.33333333333331</v>
      </c>
      <c r="D50" s="42">
        <f t="shared" si="3"/>
        <v>277.625</v>
      </c>
      <c r="E50" s="42">
        <f t="shared" si="3"/>
        <v>259.125</v>
      </c>
      <c r="F50" s="42" t="str">
        <f>IF(ISERROR(F49), " ", F49)</f>
        <v xml:space="preserve"> </v>
      </c>
      <c r="G50" s="43" t="str">
        <f t="shared" ref="G50:K50" si="4">IF(ISERROR(G49), " ", G49)</f>
        <v xml:space="preserve"> </v>
      </c>
      <c r="H50" s="43" t="str">
        <f t="shared" si="4"/>
        <v xml:space="preserve"> </v>
      </c>
      <c r="I50" s="43" t="str">
        <f t="shared" si="4"/>
        <v xml:space="preserve"> </v>
      </c>
      <c r="J50" s="43" t="str">
        <f t="shared" si="4"/>
        <v xml:space="preserve"> </v>
      </c>
      <c r="K50" s="43" t="str">
        <f t="shared" si="4"/>
        <v xml:space="preserve"> </v>
      </c>
    </row>
    <row r="51" spans="2:11"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85" spans="3:12" ht="18">
      <c r="C85" s="12"/>
      <c r="D85" s="8" t="str">
        <f>IF(ISTEXT(#REF!),#REF!," ")</f>
        <v xml:space="preserve"> </v>
      </c>
      <c r="E85" s="8" t="str">
        <f>IF(ISTEXT(#REF!),#REF!," ")</f>
        <v xml:space="preserve"> </v>
      </c>
      <c r="F85" s="8" t="str">
        <f>IF(ISTEXT(#REF!),#REF!," ")</f>
        <v xml:space="preserve"> </v>
      </c>
      <c r="G85" s="8" t="str">
        <f>IF(ISTEXT(#REF!),#REF!," ")</f>
        <v xml:space="preserve"> </v>
      </c>
      <c r="H85" s="8" t="str">
        <f>IF(ISTEXT(#REF!),#REF!," ")</f>
        <v xml:space="preserve"> </v>
      </c>
      <c r="I85" s="8" t="str">
        <f>IF(ISTEXT(#REF!),#REF!," ")</f>
        <v xml:space="preserve"> </v>
      </c>
      <c r="J85" s="8" t="str">
        <f>IF(ISTEXT(#REF!),#REF!," ")</f>
        <v xml:space="preserve"> </v>
      </c>
      <c r="K85" s="8" t="str">
        <f>IF(ISTEXT(#REF!),#REF!," ")</f>
        <v xml:space="preserve"> </v>
      </c>
      <c r="L85" s="8" t="str">
        <f>IF(ISTEXT(#REF!),#REF!," ")</f>
        <v xml:space="preserve"> </v>
      </c>
    </row>
    <row r="86" spans="3:12" ht="36">
      <c r="C86" s="9" t="s">
        <v>3</v>
      </c>
      <c r="D86" s="11">
        <f t="shared" ref="D86:L86" si="5">IF(ISNUMBER($B8),AVERAGE(B8:B22),"")</f>
        <v>291.88888888888891</v>
      </c>
      <c r="E86" s="11">
        <f t="shared" si="5"/>
        <v>267.33333333333331</v>
      </c>
      <c r="F86" s="11">
        <f t="shared" si="5"/>
        <v>277.625</v>
      </c>
      <c r="G86" s="11">
        <f t="shared" si="5"/>
        <v>259.125</v>
      </c>
      <c r="H86" s="11" t="e">
        <f t="shared" si="5"/>
        <v>#DIV/0!</v>
      </c>
      <c r="I86" s="11" t="e">
        <f t="shared" si="5"/>
        <v>#DIV/0!</v>
      </c>
      <c r="J86" s="11" t="e">
        <f t="shared" si="5"/>
        <v>#DIV/0!</v>
      </c>
      <c r="K86" s="11" t="e">
        <f t="shared" si="5"/>
        <v>#DIV/0!</v>
      </c>
      <c r="L86" s="11" t="e">
        <f t="shared" si="5"/>
        <v>#DIV/0!</v>
      </c>
    </row>
    <row r="87" spans="3:12" ht="18">
      <c r="C87" s="10" t="s">
        <v>2</v>
      </c>
      <c r="D87" s="9">
        <f t="shared" ref="D87:L87" si="6">IF(ISNUMBER(B8),COUNT(B8:B22),"")</f>
        <v>9</v>
      </c>
      <c r="E87" s="9">
        <f t="shared" si="6"/>
        <v>9</v>
      </c>
      <c r="F87" s="9">
        <f t="shared" si="6"/>
        <v>8</v>
      </c>
      <c r="G87" s="9">
        <f t="shared" si="6"/>
        <v>8</v>
      </c>
      <c r="H87" s="9" t="str">
        <f t="shared" si="6"/>
        <v/>
      </c>
      <c r="I87" s="9" t="str">
        <f t="shared" si="6"/>
        <v/>
      </c>
      <c r="J87" s="9" t="str">
        <f t="shared" si="6"/>
        <v/>
      </c>
      <c r="K87" s="9" t="str">
        <f t="shared" si="6"/>
        <v/>
      </c>
      <c r="L87" s="9" t="str">
        <f t="shared" si="6"/>
        <v/>
      </c>
    </row>
    <row r="88" spans="3:12" ht="36">
      <c r="C88" s="9" t="s">
        <v>1</v>
      </c>
      <c r="D88" s="7">
        <f t="shared" ref="D88:L88" si="7">IF(ISNUMBER(B8),DEVSQ(B8:B22)," ")</f>
        <v>4552.8888888888887</v>
      </c>
      <c r="E88" s="7">
        <f t="shared" si="7"/>
        <v>5449.9999999999991</v>
      </c>
      <c r="F88" s="7">
        <f t="shared" si="7"/>
        <v>3443.875</v>
      </c>
      <c r="G88" s="7">
        <f t="shared" si="7"/>
        <v>2440.875</v>
      </c>
      <c r="H88" s="7" t="str">
        <f t="shared" si="7"/>
        <v xml:space="preserve"> </v>
      </c>
      <c r="I88" s="7" t="str">
        <f t="shared" si="7"/>
        <v xml:space="preserve"> </v>
      </c>
      <c r="J88" s="7" t="str">
        <f t="shared" si="7"/>
        <v xml:space="preserve"> </v>
      </c>
      <c r="K88" s="7" t="str">
        <f t="shared" si="7"/>
        <v xml:space="preserve"> </v>
      </c>
      <c r="L88" s="7" t="str">
        <f t="shared" si="7"/>
        <v xml:space="preserve"> </v>
      </c>
    </row>
  </sheetData>
  <sheetProtection selectLockedCells="1"/>
  <mergeCells count="6">
    <mergeCell ref="J1:K1"/>
    <mergeCell ref="J2:K4"/>
    <mergeCell ref="F2:F3"/>
    <mergeCell ref="G2:G3"/>
    <mergeCell ref="H2:H3"/>
    <mergeCell ref="I2:I3"/>
  </mergeCells>
  <pageMargins left="0.7" right="0.7" top="0.75" bottom="0.75" header="0.3" footer="0.3"/>
  <pageSetup paperSize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ANOVA</vt:lpstr>
    </vt:vector>
  </TitlesOfParts>
  <Company>Thompson Rivers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mmahbobi</dc:creator>
  <cp:lastModifiedBy>Brendan Lane</cp:lastModifiedBy>
  <dcterms:created xsi:type="dcterms:W3CDTF">2015-07-15T21:29:19Z</dcterms:created>
  <dcterms:modified xsi:type="dcterms:W3CDTF">2015-12-16T00:46:48Z</dcterms:modified>
</cp:coreProperties>
</file>