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urles\OneDrive - College of the Rockies\Lab Collaboration\mass wasting\Ski hill ex\"/>
    </mc:Choice>
  </mc:AlternateContent>
  <bookViews>
    <workbookView xWindow="0" yWindow="0" windowWidth="7470" windowHeight="267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H7" i="2"/>
  <c r="F7" i="2"/>
  <c r="H4" i="2"/>
  <c r="H5" i="2"/>
  <c r="H6" i="2"/>
  <c r="H3" i="2"/>
  <c r="G4" i="2"/>
  <c r="G5" i="2"/>
  <c r="G6" i="2"/>
  <c r="G3" i="2"/>
  <c r="F4" i="2"/>
  <c r="F5" i="2"/>
  <c r="F6" i="2"/>
  <c r="F3" i="2"/>
  <c r="G3" i="1"/>
  <c r="D5" i="2"/>
  <c r="D6" i="2" s="1"/>
  <c r="D4" i="2"/>
  <c r="D3" i="2"/>
  <c r="C7" i="2"/>
  <c r="B7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B4" i="1" l="1"/>
  <c r="B5" i="1"/>
  <c r="B6" i="1"/>
  <c r="E6" i="1" s="1"/>
  <c r="B7" i="1"/>
  <c r="E7" i="1" s="1"/>
  <c r="B8" i="1"/>
  <c r="B9" i="1"/>
  <c r="B10" i="1"/>
  <c r="B11" i="1"/>
  <c r="E11" i="1" s="1"/>
  <c r="B12" i="1"/>
  <c r="B13" i="1"/>
  <c r="B14" i="1"/>
  <c r="E14" i="1" s="1"/>
  <c r="B15" i="1"/>
  <c r="E15" i="1" s="1"/>
  <c r="B16" i="1"/>
  <c r="B17" i="1"/>
  <c r="B18" i="1"/>
  <c r="E18" i="1" s="1"/>
  <c r="B19" i="1"/>
  <c r="E19" i="1" s="1"/>
  <c r="B20" i="1"/>
  <c r="B21" i="1"/>
  <c r="B22" i="1"/>
  <c r="E22" i="1" s="1"/>
  <c r="B23" i="1"/>
  <c r="E23" i="1" s="1"/>
  <c r="B24" i="1"/>
  <c r="B25" i="1"/>
  <c r="B26" i="1"/>
  <c r="B27" i="1"/>
  <c r="E27" i="1" s="1"/>
  <c r="B28" i="1"/>
  <c r="B3" i="1"/>
  <c r="F3" i="1"/>
  <c r="F30" i="1" s="1"/>
  <c r="E28" i="1"/>
  <c r="G3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E4" i="1"/>
  <c r="E5" i="1"/>
  <c r="E8" i="1"/>
  <c r="E9" i="1"/>
  <c r="E10" i="1"/>
  <c r="E12" i="1"/>
  <c r="E13" i="1"/>
  <c r="E16" i="1"/>
  <c r="E17" i="1"/>
  <c r="E20" i="1"/>
  <c r="E21" i="1"/>
  <c r="E24" i="1"/>
  <c r="E25" i="1"/>
  <c r="E26" i="1"/>
  <c r="E3" i="1"/>
  <c r="C2" i="1"/>
  <c r="C3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D19" i="1"/>
  <c r="D20" i="1" s="1"/>
  <c r="D21" i="1" s="1"/>
  <c r="D22" i="1" s="1"/>
  <c r="D23" i="1" s="1"/>
  <c r="D24" i="1" s="1"/>
  <c r="D25" i="1" s="1"/>
  <c r="D26" i="1" s="1"/>
  <c r="D27" i="1" s="1"/>
  <c r="D28" i="1" s="1"/>
  <c r="D8" i="1"/>
  <c r="D3" i="1"/>
  <c r="E30" i="1" l="1"/>
</calcChain>
</file>

<file path=xl/sharedStrings.xml><?xml version="1.0" encoding="utf-8"?>
<sst xmlns="http://schemas.openxmlformats.org/spreadsheetml/2006/main" count="12" uniqueCount="12">
  <si>
    <t>Rise (m)</t>
  </si>
  <si>
    <t>Gradient (m/km)</t>
  </si>
  <si>
    <t>Run (km)</t>
  </si>
  <si>
    <t>Gradient (%)</t>
  </si>
  <si>
    <t>Gradient (degrees)</t>
  </si>
  <si>
    <t>Run (all measurements)(m)</t>
  </si>
  <si>
    <t>Run (distance from 0) (m)</t>
  </si>
  <si>
    <t>Average</t>
  </si>
  <si>
    <t>Total</t>
  </si>
  <si>
    <t>m/km</t>
  </si>
  <si>
    <t xml:space="preserve">% </t>
  </si>
  <si>
    <t>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</si>
</sst>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Kimberley Alpine</a:t>
            </a:r>
            <a:r>
              <a:rPr lang="en-CA" baseline="0"/>
              <a:t> Resort: </a:t>
            </a:r>
            <a:r>
              <a:rPr lang="en-CA"/>
              <a:t>Deans</a:t>
            </a:r>
            <a:r>
              <a:rPr lang="en-CA" baseline="0"/>
              <a:t> Left Profile</a:t>
            </a:r>
            <a:endParaRPr lang="en-CA"/>
          </a:p>
        </c:rich>
      </c:tx>
      <c:layout>
        <c:manualLayout>
          <c:xMode val="edge"/>
          <c:yMode val="edge"/>
          <c:x val="0.1811666666666666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Sheet1!$C$2:$C$28</c:f>
              <c:numCache>
                <c:formatCode>0.00</c:formatCode>
                <c:ptCount val="27"/>
                <c:pt idx="0">
                  <c:v>0</c:v>
                </c:pt>
                <c:pt idx="1">
                  <c:v>45.74</c:v>
                </c:pt>
                <c:pt idx="2">
                  <c:v>93.460000000000008</c:v>
                </c:pt>
                <c:pt idx="3">
                  <c:v>173.43</c:v>
                </c:pt>
                <c:pt idx="4">
                  <c:v>230.09</c:v>
                </c:pt>
                <c:pt idx="5">
                  <c:v>296.2</c:v>
                </c:pt>
                <c:pt idx="6">
                  <c:v>364.43</c:v>
                </c:pt>
                <c:pt idx="7">
                  <c:v>429.28</c:v>
                </c:pt>
                <c:pt idx="8">
                  <c:v>492.59</c:v>
                </c:pt>
                <c:pt idx="9">
                  <c:v>561.14</c:v>
                </c:pt>
                <c:pt idx="10">
                  <c:v>629.67999999999995</c:v>
                </c:pt>
                <c:pt idx="11">
                  <c:v>672.17</c:v>
                </c:pt>
                <c:pt idx="12">
                  <c:v>737.71999999999991</c:v>
                </c:pt>
                <c:pt idx="13">
                  <c:v>794.34999999999991</c:v>
                </c:pt>
                <c:pt idx="14">
                  <c:v>850.56</c:v>
                </c:pt>
                <c:pt idx="15">
                  <c:v>889.93</c:v>
                </c:pt>
                <c:pt idx="16">
                  <c:v>957.3599999999999</c:v>
                </c:pt>
                <c:pt idx="17">
                  <c:v>1003.6499999999999</c:v>
                </c:pt>
                <c:pt idx="18">
                  <c:v>1061.6799999999998</c:v>
                </c:pt>
                <c:pt idx="19">
                  <c:v>1125.0899999999999</c:v>
                </c:pt>
                <c:pt idx="20">
                  <c:v>1179.08</c:v>
                </c:pt>
                <c:pt idx="21">
                  <c:v>1247.6099999999999</c:v>
                </c:pt>
                <c:pt idx="22">
                  <c:v>1313.33</c:v>
                </c:pt>
                <c:pt idx="23">
                  <c:v>1366.97</c:v>
                </c:pt>
                <c:pt idx="24">
                  <c:v>1440.48</c:v>
                </c:pt>
                <c:pt idx="25">
                  <c:v>1516.59</c:v>
                </c:pt>
                <c:pt idx="26">
                  <c:v>1612.83</c:v>
                </c:pt>
              </c:numCache>
            </c:numRef>
          </c:xVal>
          <c:yVal>
            <c:numRef>
              <c:f>Sheet1!$D$2:$D$28</c:f>
              <c:numCache>
                <c:formatCode>0.00</c:formatCode>
                <c:ptCount val="27"/>
                <c:pt idx="0">
                  <c:v>1380</c:v>
                </c:pt>
                <c:pt idx="1">
                  <c:v>1400</c:v>
                </c:pt>
                <c:pt idx="2">
                  <c:v>1420</c:v>
                </c:pt>
                <c:pt idx="3">
                  <c:v>1440</c:v>
                </c:pt>
                <c:pt idx="4">
                  <c:v>1460</c:v>
                </c:pt>
                <c:pt idx="5">
                  <c:v>1480</c:v>
                </c:pt>
                <c:pt idx="6">
                  <c:v>1500</c:v>
                </c:pt>
                <c:pt idx="7">
                  <c:v>1520</c:v>
                </c:pt>
                <c:pt idx="8">
                  <c:v>1540</c:v>
                </c:pt>
                <c:pt idx="9">
                  <c:v>1560</c:v>
                </c:pt>
                <c:pt idx="10">
                  <c:v>1580</c:v>
                </c:pt>
                <c:pt idx="11">
                  <c:v>1600</c:v>
                </c:pt>
                <c:pt idx="12">
                  <c:v>1620</c:v>
                </c:pt>
                <c:pt idx="13">
                  <c:v>1640</c:v>
                </c:pt>
                <c:pt idx="14">
                  <c:v>1660</c:v>
                </c:pt>
                <c:pt idx="15">
                  <c:v>1680</c:v>
                </c:pt>
                <c:pt idx="16">
                  <c:v>1700</c:v>
                </c:pt>
                <c:pt idx="17">
                  <c:v>1720</c:v>
                </c:pt>
                <c:pt idx="18">
                  <c:v>1740</c:v>
                </c:pt>
                <c:pt idx="19">
                  <c:v>1760</c:v>
                </c:pt>
                <c:pt idx="20">
                  <c:v>1780</c:v>
                </c:pt>
                <c:pt idx="21">
                  <c:v>1800</c:v>
                </c:pt>
                <c:pt idx="22">
                  <c:v>1820</c:v>
                </c:pt>
                <c:pt idx="23">
                  <c:v>1840</c:v>
                </c:pt>
                <c:pt idx="24">
                  <c:v>1860</c:v>
                </c:pt>
                <c:pt idx="25">
                  <c:v>1880</c:v>
                </c:pt>
                <c:pt idx="26">
                  <c:v>1900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26-4DF0-A8CA-EEBF994AF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691008"/>
        <c:axId val="335688384"/>
      </c:scatterChart>
      <c:valAx>
        <c:axId val="33569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Ski Run Length (run)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88384"/>
        <c:crosses val="autoZero"/>
        <c:crossBetween val="midCat"/>
      </c:valAx>
      <c:valAx>
        <c:axId val="335688384"/>
        <c:scaling>
          <c:orientation val="minMax"/>
          <c:max val="1920"/>
          <c:min val="13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Ski Run Elevation (rise) (m)</a:t>
                </a:r>
                <a:r>
                  <a:rPr lang="en-CA" baseline="0"/>
                  <a:t> </a:t>
                </a: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91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Fuzz Profile, Kimberley Alpine Resort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Sheet2!$D$2:$D$6</c:f>
              <c:numCache>
                <c:formatCode>General</c:formatCode>
                <c:ptCount val="5"/>
                <c:pt idx="0">
                  <c:v>0</c:v>
                </c:pt>
                <c:pt idx="1">
                  <c:v>242.5</c:v>
                </c:pt>
                <c:pt idx="2">
                  <c:v>479.7</c:v>
                </c:pt>
                <c:pt idx="3">
                  <c:v>619</c:v>
                </c:pt>
                <c:pt idx="4">
                  <c:v>832.3</c:v>
                </c:pt>
              </c:numCache>
            </c:numRef>
          </c:xVal>
          <c:yVal>
            <c:numRef>
              <c:f>Sheet2!$E$2:$E$6</c:f>
              <c:numCache>
                <c:formatCode>General</c:formatCode>
                <c:ptCount val="5"/>
                <c:pt idx="0">
                  <c:v>1900</c:v>
                </c:pt>
                <c:pt idx="1">
                  <c:v>1860</c:v>
                </c:pt>
                <c:pt idx="2">
                  <c:v>1780</c:v>
                </c:pt>
                <c:pt idx="3">
                  <c:v>1720</c:v>
                </c:pt>
                <c:pt idx="4">
                  <c:v>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7C-4F1B-9452-EC8A50B84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932904"/>
        <c:axId val="517931264"/>
      </c:scatterChart>
      <c:valAx>
        <c:axId val="517932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Ski Run Length</a:t>
                </a:r>
                <a:r>
                  <a:rPr lang="en-CA" baseline="0"/>
                  <a:t> (m)</a:t>
                </a: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931264"/>
        <c:crosses val="autoZero"/>
        <c:crossBetween val="midCat"/>
      </c:valAx>
      <c:valAx>
        <c:axId val="51793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Ski Run</a:t>
                </a:r>
                <a:r>
                  <a:rPr lang="en-CA" baseline="0"/>
                  <a:t> Elevation (rise) (m)</a:t>
                </a: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932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</xdr:row>
      <xdr:rowOff>47625</xdr:rowOff>
    </xdr:from>
    <xdr:to>
      <xdr:col>14</xdr:col>
      <xdr:colOff>457200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12</xdr:row>
      <xdr:rowOff>38100</xdr:rowOff>
    </xdr:from>
    <xdr:to>
      <xdr:col>13</xdr:col>
      <xdr:colOff>352425</xdr:colOff>
      <xdr:row>26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3" sqref="G3"/>
    </sheetView>
  </sheetViews>
  <sheetFormatPr defaultRowHeight="15" x14ac:dyDescent="0.25"/>
  <cols>
    <col min="1" max="1" width="26.28515625" bestFit="1" customWidth="1"/>
    <col min="2" max="2" width="9.28515625" bestFit="1" customWidth="1"/>
    <col min="3" max="3" width="24" bestFit="1" customWidth="1"/>
    <col min="4" max="4" width="10.5703125" bestFit="1" customWidth="1"/>
    <col min="5" max="5" width="16.140625" bestFit="1" customWidth="1"/>
    <col min="6" max="6" width="12.28515625" bestFit="1" customWidth="1"/>
    <col min="7" max="7" width="9.28515625" bestFit="1" customWidth="1"/>
  </cols>
  <sheetData>
    <row r="1" spans="1:7" x14ac:dyDescent="0.25">
      <c r="A1" t="s">
        <v>5</v>
      </c>
      <c r="B1" t="s">
        <v>2</v>
      </c>
      <c r="C1" t="s">
        <v>6</v>
      </c>
      <c r="D1" t="s">
        <v>0</v>
      </c>
      <c r="E1" t="s">
        <v>1</v>
      </c>
      <c r="F1" t="s">
        <v>3</v>
      </c>
      <c r="G1" t="s">
        <v>4</v>
      </c>
    </row>
    <row r="2" spans="1:7" x14ac:dyDescent="0.25">
      <c r="A2" s="1">
        <v>0</v>
      </c>
      <c r="B2" s="1">
        <v>0</v>
      </c>
      <c r="C2" s="1">
        <f>0</f>
        <v>0</v>
      </c>
      <c r="D2" s="1">
        <v>1380</v>
      </c>
      <c r="E2" s="1"/>
      <c r="F2" s="1"/>
      <c r="G2" s="1"/>
    </row>
    <row r="3" spans="1:7" x14ac:dyDescent="0.25">
      <c r="A3" s="1">
        <v>45.74</v>
      </c>
      <c r="B3" s="1">
        <f>A3/1000</f>
        <v>4.5740000000000003E-2</v>
      </c>
      <c r="C3" s="1">
        <f>A3</f>
        <v>45.74</v>
      </c>
      <c r="D3" s="1">
        <f>D2+20</f>
        <v>1400</v>
      </c>
      <c r="E3" s="1">
        <f>20/B3</f>
        <v>437.2540445999125</v>
      </c>
      <c r="F3" s="1">
        <f>100*(20/A3)</f>
        <v>43.725404459991253</v>
      </c>
      <c r="G3" s="1">
        <f>ATAN(20/A3)*(180/PI())</f>
        <v>23.617548449864675</v>
      </c>
    </row>
    <row r="4" spans="1:7" x14ac:dyDescent="0.25">
      <c r="A4" s="1">
        <v>47.72</v>
      </c>
      <c r="B4" s="1">
        <f t="shared" ref="B4:B28" si="0">A4/1000</f>
        <v>4.7719999999999999E-2</v>
      </c>
      <c r="C4" s="1">
        <f>A3+A4</f>
        <v>93.460000000000008</v>
      </c>
      <c r="D4" s="1">
        <v>1420</v>
      </c>
      <c r="E4" s="1">
        <f t="shared" ref="E4:E27" si="1">20/B4</f>
        <v>419.11148365465215</v>
      </c>
      <c r="F4" s="1">
        <f t="shared" ref="F4:F28" si="2">(20/A4)*100</f>
        <v>41.911148365465216</v>
      </c>
      <c r="G4" s="1">
        <f t="shared" ref="G4:G28" si="3">ATAN(20/A4)*(180/PI())</f>
        <v>22.739117409221549</v>
      </c>
    </row>
    <row r="5" spans="1:7" x14ac:dyDescent="0.25">
      <c r="A5" s="1">
        <v>79.97</v>
      </c>
      <c r="B5" s="1">
        <f t="shared" si="0"/>
        <v>7.9969999999999999E-2</v>
      </c>
      <c r="C5" s="1">
        <f>C4+A5</f>
        <v>173.43</v>
      </c>
      <c r="D5" s="1">
        <v>1440</v>
      </c>
      <c r="E5" s="1">
        <f t="shared" si="1"/>
        <v>250.09378516943855</v>
      </c>
      <c r="F5" s="1">
        <f t="shared" si="2"/>
        <v>25.009378516943855</v>
      </c>
      <c r="G5" s="1">
        <f t="shared" si="3"/>
        <v>14.041300762797988</v>
      </c>
    </row>
    <row r="6" spans="1:7" x14ac:dyDescent="0.25">
      <c r="A6" s="1">
        <v>56.66</v>
      </c>
      <c r="B6" s="1">
        <f t="shared" si="0"/>
        <v>5.6659999999999995E-2</v>
      </c>
      <c r="C6" s="1">
        <f t="shared" ref="C6:C28" si="4">C5+A6</f>
        <v>230.09</v>
      </c>
      <c r="D6" s="1">
        <v>1460</v>
      </c>
      <c r="E6" s="1">
        <f t="shared" si="1"/>
        <v>352.98270384751152</v>
      </c>
      <c r="F6" s="1">
        <f t="shared" si="2"/>
        <v>35.298270384751149</v>
      </c>
      <c r="G6" s="1">
        <f t="shared" si="3"/>
        <v>19.44215058599038</v>
      </c>
    </row>
    <row r="7" spans="1:7" x14ac:dyDescent="0.25">
      <c r="A7" s="1">
        <v>66.11</v>
      </c>
      <c r="B7" s="1">
        <f t="shared" si="0"/>
        <v>6.6110000000000002E-2</v>
      </c>
      <c r="C7" s="1">
        <f t="shared" si="4"/>
        <v>296.2</v>
      </c>
      <c r="D7" s="1">
        <v>1480</v>
      </c>
      <c r="E7" s="1">
        <f t="shared" si="1"/>
        <v>302.52609287551053</v>
      </c>
      <c r="F7" s="1">
        <f t="shared" si="2"/>
        <v>30.252609287551053</v>
      </c>
      <c r="G7" s="1">
        <f t="shared" si="3"/>
        <v>16.831935650888553</v>
      </c>
    </row>
    <row r="8" spans="1:7" x14ac:dyDescent="0.25">
      <c r="A8" s="1">
        <v>68.23</v>
      </c>
      <c r="B8" s="1">
        <f t="shared" si="0"/>
        <v>6.8229999999999999E-2</v>
      </c>
      <c r="C8" s="1">
        <f t="shared" si="4"/>
        <v>364.43</v>
      </c>
      <c r="D8" s="1">
        <f>D7+20</f>
        <v>1500</v>
      </c>
      <c r="E8" s="1">
        <f t="shared" si="1"/>
        <v>293.12619082515022</v>
      </c>
      <c r="F8" s="1">
        <f t="shared" si="2"/>
        <v>29.312619082515024</v>
      </c>
      <c r="G8" s="1">
        <f t="shared" si="3"/>
        <v>16.337242846006642</v>
      </c>
    </row>
    <row r="9" spans="1:7" x14ac:dyDescent="0.25">
      <c r="A9" s="1">
        <v>64.849999999999994</v>
      </c>
      <c r="B9" s="1">
        <f t="shared" si="0"/>
        <v>6.4849999999999991E-2</v>
      </c>
      <c r="C9" s="1">
        <f t="shared" si="4"/>
        <v>429.28</v>
      </c>
      <c r="D9" s="1">
        <v>1520</v>
      </c>
      <c r="E9" s="1">
        <f t="shared" si="1"/>
        <v>308.40400925212032</v>
      </c>
      <c r="F9" s="1">
        <f t="shared" si="2"/>
        <v>30.84040092521203</v>
      </c>
      <c r="G9" s="1">
        <f t="shared" si="3"/>
        <v>17.13997230675464</v>
      </c>
    </row>
    <row r="10" spans="1:7" x14ac:dyDescent="0.25">
      <c r="A10" s="1">
        <v>63.31</v>
      </c>
      <c r="B10" s="1">
        <f t="shared" si="0"/>
        <v>6.3310000000000005E-2</v>
      </c>
      <c r="C10" s="1">
        <f t="shared" si="4"/>
        <v>492.59</v>
      </c>
      <c r="D10" s="1">
        <v>1540</v>
      </c>
      <c r="E10" s="1">
        <f t="shared" si="1"/>
        <v>315.90586005370398</v>
      </c>
      <c r="F10" s="1">
        <f t="shared" si="2"/>
        <v>31.590586005370398</v>
      </c>
      <c r="G10" s="1">
        <f t="shared" si="3"/>
        <v>17.531631923301358</v>
      </c>
    </row>
    <row r="11" spans="1:7" x14ac:dyDescent="0.25">
      <c r="A11" s="1">
        <v>68.55</v>
      </c>
      <c r="B11" s="1">
        <f t="shared" si="0"/>
        <v>6.855E-2</v>
      </c>
      <c r="C11" s="1">
        <f t="shared" si="4"/>
        <v>561.14</v>
      </c>
      <c r="D11" s="1">
        <v>1560</v>
      </c>
      <c r="E11" s="1">
        <f t="shared" si="1"/>
        <v>291.75784099197665</v>
      </c>
      <c r="F11" s="1">
        <f t="shared" si="2"/>
        <v>29.175784099197667</v>
      </c>
      <c r="G11" s="1">
        <f t="shared" si="3"/>
        <v>16.265018940278537</v>
      </c>
    </row>
    <row r="12" spans="1:7" x14ac:dyDescent="0.25">
      <c r="A12" s="1">
        <v>68.540000000000006</v>
      </c>
      <c r="B12" s="1">
        <f t="shared" si="0"/>
        <v>6.8540000000000004E-2</v>
      </c>
      <c r="C12" s="1">
        <f t="shared" si="4"/>
        <v>629.67999999999995</v>
      </c>
      <c r="D12" s="1">
        <v>1580</v>
      </c>
      <c r="E12" s="1">
        <f t="shared" si="1"/>
        <v>291.80040852057192</v>
      </c>
      <c r="F12" s="1">
        <f t="shared" si="2"/>
        <v>29.180040852057189</v>
      </c>
      <c r="G12" s="1">
        <f t="shared" si="3"/>
        <v>16.267266531226223</v>
      </c>
    </row>
    <row r="13" spans="1:7" x14ac:dyDescent="0.25">
      <c r="A13" s="1">
        <v>42.49</v>
      </c>
      <c r="B13" s="1">
        <f t="shared" si="0"/>
        <v>4.249E-2</v>
      </c>
      <c r="C13" s="1">
        <f t="shared" si="4"/>
        <v>672.17</v>
      </c>
      <c r="D13" s="1">
        <v>1600</v>
      </c>
      <c r="E13" s="1">
        <f t="shared" si="1"/>
        <v>470.69898799717583</v>
      </c>
      <c r="F13" s="1">
        <f t="shared" si="2"/>
        <v>47.069898799717578</v>
      </c>
      <c r="G13" s="1">
        <f t="shared" si="3"/>
        <v>25.206318597872119</v>
      </c>
    </row>
    <row r="14" spans="1:7" x14ac:dyDescent="0.25">
      <c r="A14" s="1">
        <v>65.55</v>
      </c>
      <c r="B14" s="1">
        <f t="shared" si="0"/>
        <v>6.5549999999999997E-2</v>
      </c>
      <c r="C14" s="1">
        <f t="shared" si="4"/>
        <v>737.71999999999991</v>
      </c>
      <c r="D14" s="1">
        <v>1620</v>
      </c>
      <c r="E14" s="1">
        <f t="shared" si="1"/>
        <v>305.11060259344015</v>
      </c>
      <c r="F14" s="1">
        <f t="shared" si="2"/>
        <v>30.511060259344013</v>
      </c>
      <c r="G14" s="1">
        <f t="shared" si="3"/>
        <v>16.967503435731125</v>
      </c>
    </row>
    <row r="15" spans="1:7" x14ac:dyDescent="0.25">
      <c r="A15" s="1">
        <v>56.63</v>
      </c>
      <c r="B15" s="1">
        <f t="shared" si="0"/>
        <v>5.663E-2</v>
      </c>
      <c r="C15" s="1">
        <f t="shared" si="4"/>
        <v>794.34999999999991</v>
      </c>
      <c r="D15" s="1">
        <v>1640</v>
      </c>
      <c r="E15" s="1">
        <f t="shared" si="1"/>
        <v>353.16969803990816</v>
      </c>
      <c r="F15" s="1">
        <f t="shared" si="2"/>
        <v>35.316969803990816</v>
      </c>
      <c r="G15" s="1">
        <f t="shared" si="3"/>
        <v>19.451676977338387</v>
      </c>
    </row>
    <row r="16" spans="1:7" x14ac:dyDescent="0.25">
      <c r="A16" s="1">
        <v>56.21</v>
      </c>
      <c r="B16" s="1">
        <f t="shared" si="0"/>
        <v>5.6210000000000003E-2</v>
      </c>
      <c r="C16" s="1">
        <f t="shared" si="4"/>
        <v>850.56</v>
      </c>
      <c r="D16" s="1">
        <v>1660</v>
      </c>
      <c r="E16" s="1">
        <f t="shared" si="1"/>
        <v>355.80857498665716</v>
      </c>
      <c r="F16" s="1">
        <f t="shared" si="2"/>
        <v>35.580857498665722</v>
      </c>
      <c r="G16" s="1">
        <f t="shared" si="3"/>
        <v>19.585994734329109</v>
      </c>
    </row>
    <row r="17" spans="1:7" x14ac:dyDescent="0.25">
      <c r="A17" s="1">
        <v>39.369999999999997</v>
      </c>
      <c r="B17" s="1">
        <f t="shared" si="0"/>
        <v>3.9369999999999995E-2</v>
      </c>
      <c r="C17" s="1">
        <f t="shared" si="4"/>
        <v>889.93</v>
      </c>
      <c r="D17" s="1">
        <v>1680</v>
      </c>
      <c r="E17" s="1">
        <f t="shared" si="1"/>
        <v>508.00101600203209</v>
      </c>
      <c r="F17" s="1">
        <f t="shared" si="2"/>
        <v>50.800101600203206</v>
      </c>
      <c r="G17" s="1">
        <f t="shared" si="3"/>
        <v>26.930615804229149</v>
      </c>
    </row>
    <row r="18" spans="1:7" x14ac:dyDescent="0.25">
      <c r="A18" s="1">
        <v>67.430000000000007</v>
      </c>
      <c r="B18" s="1">
        <f t="shared" si="0"/>
        <v>6.7430000000000004E-2</v>
      </c>
      <c r="C18" s="1">
        <f t="shared" si="4"/>
        <v>957.3599999999999</v>
      </c>
      <c r="D18" s="1">
        <v>1700</v>
      </c>
      <c r="E18" s="1">
        <f t="shared" si="1"/>
        <v>296.60388551090017</v>
      </c>
      <c r="F18" s="1">
        <f t="shared" si="2"/>
        <v>29.660388551090016</v>
      </c>
      <c r="G18" s="1">
        <f t="shared" si="3"/>
        <v>16.520561257385417</v>
      </c>
    </row>
    <row r="19" spans="1:7" x14ac:dyDescent="0.25">
      <c r="A19" s="1">
        <v>46.29</v>
      </c>
      <c r="B19" s="1">
        <f t="shared" si="0"/>
        <v>4.6289999999999998E-2</v>
      </c>
      <c r="C19" s="1">
        <f t="shared" si="4"/>
        <v>1003.6499999999999</v>
      </c>
      <c r="D19" s="1">
        <f t="shared" ref="D19:D28" si="5">D18+20</f>
        <v>1720</v>
      </c>
      <c r="E19" s="1">
        <f t="shared" si="1"/>
        <v>432.05875999135884</v>
      </c>
      <c r="F19" s="1">
        <f t="shared" si="2"/>
        <v>43.205875999135884</v>
      </c>
      <c r="G19" s="1">
        <f t="shared" si="3"/>
        <v>23.367181623704777</v>
      </c>
    </row>
    <row r="20" spans="1:7" x14ac:dyDescent="0.25">
      <c r="A20" s="1">
        <v>58.03</v>
      </c>
      <c r="B20" s="1">
        <f t="shared" si="0"/>
        <v>5.8029999999999998E-2</v>
      </c>
      <c r="C20" s="1">
        <f t="shared" si="4"/>
        <v>1061.6799999999998</v>
      </c>
      <c r="D20" s="1">
        <f t="shared" si="5"/>
        <v>1740</v>
      </c>
      <c r="E20" s="1">
        <f t="shared" si="1"/>
        <v>344.64931931759435</v>
      </c>
      <c r="F20" s="1">
        <f t="shared" si="2"/>
        <v>34.464931931759438</v>
      </c>
      <c r="G20" s="1">
        <f t="shared" si="3"/>
        <v>19.016477030410211</v>
      </c>
    </row>
    <row r="21" spans="1:7" x14ac:dyDescent="0.25">
      <c r="A21" s="1">
        <v>63.41</v>
      </c>
      <c r="B21" s="1">
        <f t="shared" si="0"/>
        <v>6.3409999999999994E-2</v>
      </c>
      <c r="C21" s="1">
        <f t="shared" si="4"/>
        <v>1125.0899999999999</v>
      </c>
      <c r="D21" s="1">
        <f t="shared" si="5"/>
        <v>1760</v>
      </c>
      <c r="E21" s="1">
        <f t="shared" si="1"/>
        <v>315.40766440624509</v>
      </c>
      <c r="F21" s="1">
        <f t="shared" si="2"/>
        <v>31.540766440624505</v>
      </c>
      <c r="G21" s="1">
        <f t="shared" si="3"/>
        <v>17.50567385646594</v>
      </c>
    </row>
    <row r="22" spans="1:7" x14ac:dyDescent="0.25">
      <c r="A22" s="1">
        <v>53.99</v>
      </c>
      <c r="B22" s="1">
        <f t="shared" si="0"/>
        <v>5.3990000000000003E-2</v>
      </c>
      <c r="C22" s="1">
        <f t="shared" si="4"/>
        <v>1179.08</v>
      </c>
      <c r="D22" s="1">
        <f t="shared" si="5"/>
        <v>1780</v>
      </c>
      <c r="E22" s="1">
        <f t="shared" si="1"/>
        <v>370.43897017966287</v>
      </c>
      <c r="F22" s="1">
        <f t="shared" si="2"/>
        <v>37.043897017966287</v>
      </c>
      <c r="G22" s="1">
        <f t="shared" si="3"/>
        <v>20.326593108999358</v>
      </c>
    </row>
    <row r="23" spans="1:7" x14ac:dyDescent="0.25">
      <c r="A23" s="1">
        <v>68.53</v>
      </c>
      <c r="B23" s="1">
        <f t="shared" si="0"/>
        <v>6.8530000000000008E-2</v>
      </c>
      <c r="C23" s="1">
        <f t="shared" si="4"/>
        <v>1247.6099999999999</v>
      </c>
      <c r="D23" s="1">
        <f t="shared" si="5"/>
        <v>1800</v>
      </c>
      <c r="E23" s="1">
        <f t="shared" si="1"/>
        <v>291.84298847220191</v>
      </c>
      <c r="F23" s="1">
        <f t="shared" si="2"/>
        <v>29.184298847220198</v>
      </c>
      <c r="G23" s="1">
        <f t="shared" si="3"/>
        <v>16.269514726641198</v>
      </c>
    </row>
    <row r="24" spans="1:7" x14ac:dyDescent="0.25">
      <c r="A24" s="1">
        <v>65.72</v>
      </c>
      <c r="B24" s="1">
        <f t="shared" si="0"/>
        <v>6.5720000000000001E-2</v>
      </c>
      <c r="C24" s="1">
        <f t="shared" si="4"/>
        <v>1313.33</v>
      </c>
      <c r="D24" s="1">
        <f t="shared" si="5"/>
        <v>1820</v>
      </c>
      <c r="E24" s="1">
        <f t="shared" si="1"/>
        <v>304.32136335970785</v>
      </c>
      <c r="F24" s="1">
        <f t="shared" si="2"/>
        <v>30.432136335970782</v>
      </c>
      <c r="G24" s="1">
        <f t="shared" si="3"/>
        <v>16.926125387538214</v>
      </c>
    </row>
    <row r="25" spans="1:7" x14ac:dyDescent="0.25">
      <c r="A25" s="1">
        <v>53.64</v>
      </c>
      <c r="B25" s="1">
        <f t="shared" si="0"/>
        <v>5.364E-2</v>
      </c>
      <c r="C25" s="1">
        <f t="shared" si="4"/>
        <v>1366.97</v>
      </c>
      <c r="D25" s="1">
        <f t="shared" si="5"/>
        <v>1840</v>
      </c>
      <c r="E25" s="1">
        <f t="shared" si="1"/>
        <v>372.85607755406414</v>
      </c>
      <c r="F25" s="1">
        <f t="shared" si="2"/>
        <v>37.285607755406417</v>
      </c>
      <c r="G25" s="1">
        <f t="shared" si="3"/>
        <v>20.448276052530648</v>
      </c>
    </row>
    <row r="26" spans="1:7" x14ac:dyDescent="0.25">
      <c r="A26" s="1">
        <v>73.510000000000005</v>
      </c>
      <c r="B26" s="1">
        <f t="shared" si="0"/>
        <v>7.3510000000000006E-2</v>
      </c>
      <c r="C26" s="1">
        <f t="shared" si="4"/>
        <v>1440.48</v>
      </c>
      <c r="D26" s="1">
        <f t="shared" si="5"/>
        <v>1860</v>
      </c>
      <c r="E26" s="1">
        <f t="shared" si="1"/>
        <v>272.07182696231803</v>
      </c>
      <c r="F26" s="1">
        <f t="shared" si="2"/>
        <v>27.207182696231801</v>
      </c>
      <c r="G26" s="1">
        <f t="shared" si="3"/>
        <v>15.220158526023962</v>
      </c>
    </row>
    <row r="27" spans="1:7" x14ac:dyDescent="0.25">
      <c r="A27" s="1">
        <v>76.11</v>
      </c>
      <c r="B27" s="1">
        <f t="shared" si="0"/>
        <v>7.6109999999999997E-2</v>
      </c>
      <c r="C27" s="1">
        <f t="shared" si="4"/>
        <v>1516.59</v>
      </c>
      <c r="D27" s="1">
        <f t="shared" si="5"/>
        <v>1880</v>
      </c>
      <c r="E27" s="1">
        <f t="shared" si="1"/>
        <v>262.77755879647879</v>
      </c>
      <c r="F27" s="1">
        <f t="shared" si="2"/>
        <v>26.277755879647881</v>
      </c>
      <c r="G27" s="1">
        <f t="shared" si="3"/>
        <v>14.72318066117505</v>
      </c>
    </row>
    <row r="28" spans="1:7" x14ac:dyDescent="0.25">
      <c r="A28" s="1">
        <v>96.24</v>
      </c>
      <c r="B28" s="1">
        <f t="shared" si="0"/>
        <v>9.6239999999999992E-2</v>
      </c>
      <c r="C28" s="1">
        <f t="shared" si="4"/>
        <v>1612.83</v>
      </c>
      <c r="D28" s="1">
        <f t="shared" si="5"/>
        <v>1900</v>
      </c>
      <c r="E28" s="1">
        <f>20/B28</f>
        <v>207.81379883624274</v>
      </c>
      <c r="F28" s="1">
        <f t="shared" si="2"/>
        <v>20.781379883624275</v>
      </c>
      <c r="G28" s="1">
        <f t="shared" si="3"/>
        <v>11.739757074187319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 t="s">
        <v>7</v>
      </c>
      <c r="E30" s="1">
        <f>AVERAGE(E3:E28)</f>
        <v>335.63821203063605</v>
      </c>
      <c r="F30" s="1">
        <f t="shared" ref="F30:G30" si="6">AVERAGE(F3:F28)</f>
        <v>33.563821203063597</v>
      </c>
      <c r="G30" s="1">
        <f t="shared" si="6"/>
        <v>18.477645933111248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F9" sqref="F9"/>
    </sheetView>
  </sheetViews>
  <sheetFormatPr defaultRowHeight="15" x14ac:dyDescent="0.25"/>
  <sheetData>
    <row r="1" spans="1:8" x14ac:dyDescent="0.25">
      <c r="F1" t="s">
        <v>9</v>
      </c>
      <c r="G1" t="s">
        <v>10</v>
      </c>
      <c r="H1" t="s">
        <v>11</v>
      </c>
    </row>
    <row r="2" spans="1:8" x14ac:dyDescent="0.25">
      <c r="D2">
        <v>0</v>
      </c>
      <c r="E2">
        <v>1900</v>
      </c>
    </row>
    <row r="3" spans="1:8" x14ac:dyDescent="0.25">
      <c r="A3">
        <v>1</v>
      </c>
      <c r="B3">
        <v>242.5</v>
      </c>
      <c r="C3">
        <v>40</v>
      </c>
      <c r="D3">
        <f>B3</f>
        <v>242.5</v>
      </c>
      <c r="E3">
        <v>1860</v>
      </c>
      <c r="F3">
        <f>C3/(B3/1000)</f>
        <v>164.94845360824743</v>
      </c>
      <c r="G3">
        <f>(C3/B3)*100</f>
        <v>16.494845360824741</v>
      </c>
      <c r="H3" s="1">
        <f>ATAN(C3/B3)*(180/PI())</f>
        <v>9.3665099570121217</v>
      </c>
    </row>
    <row r="4" spans="1:8" x14ac:dyDescent="0.25">
      <c r="A4">
        <v>2</v>
      </c>
      <c r="B4">
        <v>237.2</v>
      </c>
      <c r="C4">
        <v>80</v>
      </c>
      <c r="D4">
        <f>D3+B4</f>
        <v>479.7</v>
      </c>
      <c r="E4">
        <v>1780</v>
      </c>
      <c r="F4">
        <f t="shared" ref="F4:F6" si="0">C4/(B4/1000)</f>
        <v>337.26812816188868</v>
      </c>
      <c r="G4">
        <f t="shared" ref="G4:G6" si="1">(C4/B4)*100</f>
        <v>33.726812816188875</v>
      </c>
      <c r="H4" s="1">
        <f t="shared" ref="H4:H6" si="2">ATAN(C4/B4)*(180/PI())</f>
        <v>18.637611169540822</v>
      </c>
    </row>
    <row r="5" spans="1:8" x14ac:dyDescent="0.25">
      <c r="A5">
        <v>3</v>
      </c>
      <c r="B5">
        <v>139.30000000000001</v>
      </c>
      <c r="C5">
        <v>60</v>
      </c>
      <c r="D5">
        <f t="shared" ref="D5:D6" si="3">D4+B5</f>
        <v>619</v>
      </c>
      <c r="E5">
        <v>1720</v>
      </c>
      <c r="F5">
        <f t="shared" si="0"/>
        <v>430.72505384063169</v>
      </c>
      <c r="G5">
        <f t="shared" si="1"/>
        <v>43.07250538406317</v>
      </c>
      <c r="H5" s="1">
        <f t="shared" si="2"/>
        <v>23.302755524829397</v>
      </c>
    </row>
    <row r="6" spans="1:8" x14ac:dyDescent="0.25">
      <c r="A6">
        <v>4</v>
      </c>
      <c r="B6">
        <v>213.3</v>
      </c>
      <c r="C6">
        <v>120</v>
      </c>
      <c r="D6">
        <f t="shared" si="3"/>
        <v>832.3</v>
      </c>
      <c r="E6">
        <v>1600</v>
      </c>
      <c r="F6">
        <f t="shared" si="0"/>
        <v>562.5879043600562</v>
      </c>
      <c r="G6">
        <f t="shared" si="1"/>
        <v>56.258790436005626</v>
      </c>
      <c r="H6" s="1">
        <f t="shared" si="2"/>
        <v>29.361579382763754</v>
      </c>
    </row>
    <row r="7" spans="1:8" x14ac:dyDescent="0.25">
      <c r="A7" t="s">
        <v>8</v>
      </c>
      <c r="B7">
        <f>SUM(B3:B6)</f>
        <v>832.3</v>
      </c>
      <c r="C7">
        <f>SUM(C3:C6)</f>
        <v>300</v>
      </c>
      <c r="F7">
        <f>AVERAGE(F3:F6)</f>
        <v>373.88238499270602</v>
      </c>
      <c r="G7">
        <f t="shared" ref="G7:H7" si="4">AVERAGE(G3:G6)</f>
        <v>37.388238499270599</v>
      </c>
      <c r="H7">
        <f t="shared" si="4"/>
        <v>20.167114008536522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525B6C7D5B854CA9C8807B6915CADC" ma:contentTypeVersion="13" ma:contentTypeDescription="Create a new document." ma:contentTypeScope="" ma:versionID="a2819f4db4cb0e5cc5d3b91286267cbc">
  <xsd:schema xmlns:xsd="http://www.w3.org/2001/XMLSchema" xmlns:xs="http://www.w3.org/2001/XMLSchema" xmlns:p="http://schemas.microsoft.com/office/2006/metadata/properties" xmlns:ns3="7778b5d0-8184-41cc-b818-b0a1b95ff90c" xmlns:ns4="a1e36826-abc5-456d-a020-3e91b277d61d" targetNamespace="http://schemas.microsoft.com/office/2006/metadata/properties" ma:root="true" ma:fieldsID="e7e73c5f21238757516405126773e060" ns3:_="" ns4:_="">
    <xsd:import namespace="7778b5d0-8184-41cc-b818-b0a1b95ff90c"/>
    <xsd:import namespace="a1e36826-abc5-456d-a020-3e91b277d6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8b5d0-8184-41cc-b818-b0a1b95ff9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36826-abc5-456d-a020-3e91b277d6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FC99B5-6DC5-4865-9973-1F29834286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0D0146-2743-46F6-AA56-44456C594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8b5d0-8184-41cc-b818-b0a1b95ff90c"/>
    <ds:schemaRef ds:uri="a1e36826-abc5-456d-a020-3e91b277d6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759920-8480-47BD-933E-A12315670E46}">
  <ds:schemaRefs>
    <ds:schemaRef ds:uri="http://purl.org/dc/terms/"/>
    <ds:schemaRef ds:uri="7778b5d0-8184-41cc-b818-b0a1b95ff90c"/>
    <ds:schemaRef ds:uri="http://purl.org/dc/dcmitype/"/>
    <ds:schemaRef ds:uri="a1e36826-abc5-456d-a020-3e91b277d61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Burles, Katie</dc:creator>
  <cp:lastModifiedBy>Burles, Katie</cp:lastModifiedBy>
  <dcterms:created xsi:type="dcterms:W3CDTF">2020-06-17T21:41:45Z</dcterms:created>
  <dcterms:modified xsi:type="dcterms:W3CDTF">2020-06-18T22:25:07Z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0x0101008B525B6C7D5B854CA9C8807B6915CADC</vt:lpwstr>
  </property>
</Properties>
</file>